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ijn Bedrijf\Advies\Bedrijfs advies\Corona\Scenario tool\"/>
    </mc:Choice>
  </mc:AlternateContent>
  <xr:revisionPtr revIDLastSave="0" documentId="8_{0E997CBD-ADED-4E8A-8814-1FD89DC99D6B}" xr6:coauthVersionLast="45" xr6:coauthVersionMax="45" xr10:uidLastSave="{00000000-0000-0000-0000-000000000000}"/>
  <bookViews>
    <workbookView xWindow="-120" yWindow="-120" windowWidth="19440" windowHeight="15000" xr2:uid="{2486B4D5-3566-4A25-968B-92FC109199C1}"/>
  </bookViews>
  <sheets>
    <sheet name="Margecalculator" sheetId="2" r:id="rId1"/>
    <sheet name="Blad1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E7" i="1" s="1"/>
  <c r="C8" i="1"/>
  <c r="D8" i="1" s="1"/>
  <c r="C9" i="1"/>
  <c r="D9" i="1" s="1"/>
  <c r="E9" i="1" s="1"/>
  <c r="C10" i="1"/>
  <c r="D10" i="1" s="1"/>
  <c r="E10" i="1" s="1"/>
  <c r="C11" i="1"/>
  <c r="D11" i="1" s="1"/>
  <c r="E11" i="1" s="1"/>
  <c r="C12" i="1"/>
  <c r="D12" i="1" s="1"/>
  <c r="E12" i="1" s="1"/>
  <c r="C13" i="1"/>
  <c r="D13" i="1" s="1"/>
  <c r="E13" i="1" s="1"/>
  <c r="C14" i="1"/>
  <c r="D14" i="1" s="1"/>
  <c r="E14" i="1" s="1"/>
  <c r="C15" i="1"/>
  <c r="D15" i="1" s="1"/>
  <c r="E15" i="1" s="1"/>
  <c r="C16" i="1"/>
  <c r="D16" i="1" s="1"/>
  <c r="E16" i="1" s="1"/>
  <c r="C17" i="1"/>
  <c r="D17" i="1" s="1"/>
  <c r="E17" i="1" s="1"/>
  <c r="C18" i="1"/>
  <c r="D18" i="1" s="1"/>
  <c r="E18" i="1" s="1"/>
  <c r="C19" i="1"/>
  <c r="D19" i="1" s="1"/>
  <c r="E19" i="1" s="1"/>
  <c r="C20" i="1"/>
  <c r="D20" i="1" s="1"/>
  <c r="E20" i="1" s="1"/>
  <c r="C21" i="1"/>
  <c r="D21" i="1" s="1"/>
  <c r="E21" i="1" s="1"/>
  <c r="C22" i="1"/>
  <c r="D22" i="1" s="1"/>
  <c r="E22" i="1" s="1"/>
  <c r="C23" i="1"/>
  <c r="D23" i="1" s="1"/>
  <c r="E23" i="1" s="1"/>
  <c r="C24" i="1"/>
  <c r="D24" i="1" s="1"/>
  <c r="E24" i="1" s="1"/>
  <c r="C25" i="1"/>
  <c r="D25" i="1" s="1"/>
  <c r="E25" i="1" s="1"/>
  <c r="E8" i="1" l="1"/>
  <c r="B14" i="2" s="1"/>
  <c r="D14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I17" i="2" l="1"/>
  <c r="H17" i="2"/>
  <c r="G17" i="2"/>
  <c r="F17" i="2"/>
  <c r="E17" i="2"/>
  <c r="D17" i="2"/>
  <c r="C17" i="2"/>
  <c r="C25" i="2"/>
  <c r="H25" i="2"/>
  <c r="D25" i="2"/>
  <c r="I25" i="2"/>
  <c r="G25" i="2"/>
  <c r="F25" i="2"/>
  <c r="E25" i="2"/>
  <c r="D13" i="2"/>
  <c r="C13" i="2"/>
  <c r="I13" i="2"/>
  <c r="H13" i="2"/>
  <c r="G13" i="2"/>
  <c r="F13" i="2"/>
  <c r="E13" i="2"/>
  <c r="I31" i="2"/>
  <c r="G31" i="2"/>
  <c r="E31" i="2"/>
  <c r="F31" i="2"/>
  <c r="C31" i="2"/>
  <c r="D31" i="2"/>
  <c r="H31" i="2"/>
  <c r="I15" i="2"/>
  <c r="H15" i="2"/>
  <c r="G15" i="2"/>
  <c r="F15" i="2"/>
  <c r="C15" i="2"/>
  <c r="E15" i="2"/>
  <c r="D15" i="2"/>
  <c r="H29" i="2"/>
  <c r="I29" i="2"/>
  <c r="D29" i="2"/>
  <c r="G29" i="2"/>
  <c r="C29" i="2"/>
  <c r="F29" i="2"/>
  <c r="E29" i="2"/>
  <c r="B31" i="2"/>
  <c r="B13" i="2"/>
  <c r="C19" i="2"/>
  <c r="G19" i="2"/>
  <c r="E19" i="2"/>
  <c r="D19" i="2"/>
  <c r="F19" i="2"/>
  <c r="H19" i="2"/>
  <c r="I19" i="2"/>
  <c r="I23" i="2"/>
  <c r="G23" i="2"/>
  <c r="E23" i="2"/>
  <c r="C23" i="2"/>
  <c r="F23" i="2"/>
  <c r="D23" i="2"/>
  <c r="H23" i="2"/>
  <c r="C14" i="2"/>
  <c r="I14" i="2"/>
  <c r="G14" i="2"/>
  <c r="F14" i="2"/>
  <c r="H14" i="2"/>
  <c r="E14" i="2"/>
  <c r="H16" i="2"/>
  <c r="F16" i="2"/>
  <c r="E16" i="2"/>
  <c r="I16" i="2"/>
  <c r="G16" i="2"/>
  <c r="D16" i="2"/>
  <c r="C16" i="2"/>
  <c r="I20" i="2"/>
  <c r="G20" i="2"/>
  <c r="H20" i="2"/>
  <c r="F20" i="2"/>
  <c r="E20" i="2"/>
  <c r="D20" i="2"/>
  <c r="C20" i="2"/>
  <c r="I24" i="2"/>
  <c r="G24" i="2"/>
  <c r="F24" i="2"/>
  <c r="H24" i="2"/>
  <c r="C24" i="2"/>
  <c r="E24" i="2"/>
  <c r="D24" i="2"/>
  <c r="I28" i="2"/>
  <c r="G28" i="2"/>
  <c r="H28" i="2"/>
  <c r="F28" i="2"/>
  <c r="E28" i="2"/>
  <c r="D28" i="2"/>
  <c r="C28" i="2"/>
  <c r="E21" i="2"/>
  <c r="D21" i="2"/>
  <c r="H21" i="2"/>
  <c r="I21" i="2"/>
  <c r="G21" i="2"/>
  <c r="C21" i="2"/>
  <c r="F21" i="2"/>
  <c r="I27" i="2"/>
  <c r="H27" i="2"/>
  <c r="G27" i="2"/>
  <c r="E27" i="2"/>
  <c r="D27" i="2"/>
  <c r="C27" i="2"/>
  <c r="F27" i="2"/>
  <c r="F18" i="2"/>
  <c r="E18" i="2"/>
  <c r="D18" i="2"/>
  <c r="G18" i="2"/>
  <c r="I18" i="2"/>
  <c r="H18" i="2"/>
  <c r="C18" i="2"/>
  <c r="E22" i="2"/>
  <c r="C22" i="2"/>
  <c r="D22" i="2"/>
  <c r="F22" i="2"/>
  <c r="I22" i="2"/>
  <c r="H22" i="2"/>
  <c r="G22" i="2"/>
  <c r="G26" i="2"/>
  <c r="E26" i="2"/>
  <c r="D26" i="2"/>
  <c r="F26" i="2"/>
  <c r="C26" i="2"/>
  <c r="I26" i="2"/>
  <c r="H26" i="2"/>
  <c r="G30" i="2"/>
  <c r="E30" i="2"/>
  <c r="F30" i="2"/>
  <c r="D30" i="2"/>
  <c r="C30" i="2"/>
  <c r="I30" i="2"/>
  <c r="H30" i="2"/>
</calcChain>
</file>

<file path=xl/sharedStrings.xml><?xml version="1.0" encoding="utf-8"?>
<sst xmlns="http://schemas.openxmlformats.org/spreadsheetml/2006/main" count="24" uniqueCount="21">
  <si>
    <t>Factor</t>
  </si>
  <si>
    <t>Calculatie</t>
  </si>
  <si>
    <t>inkoop</t>
  </si>
  <si>
    <t>ex btw</t>
  </si>
  <si>
    <t xml:space="preserve">verkoop </t>
  </si>
  <si>
    <t>incl btw</t>
  </si>
  <si>
    <t>excl btw</t>
  </si>
  <si>
    <t>marge</t>
  </si>
  <si>
    <t>in €</t>
  </si>
  <si>
    <t>in %</t>
  </si>
  <si>
    <t>Margecalculatie model</t>
  </si>
  <si>
    <t>Factor *1</t>
  </si>
  <si>
    <t>Omzetaandeel waar korting op van toepassing is:</t>
  </si>
  <si>
    <t>Korting  verstrekt op de omzet:</t>
  </si>
  <si>
    <t>over onderstaand omzetaandeel</t>
  </si>
  <si>
    <t>invullen door ondernemer</t>
  </si>
  <si>
    <t xml:space="preserve">*1  de inkoopwaarde exclusief btw maal de calculatiefactor is de omzet inclusief btw. Bij factor 1.7 is de </t>
  </si>
  <si>
    <t xml:space="preserve">ingangsmarge 28.8% van de omzet exclusief btw. Als er bij 10% van de omzet een korting verstrekt </t>
  </si>
  <si>
    <t xml:space="preserve">van 50% zakt de marge naar 13.7%. Door de kortingspercentages of omzetaandelen aan te passen kan </t>
  </si>
  <si>
    <t xml:space="preserve">wordt van 35%, verlaagt de marge bij een calculatiefactor van 1,7 van 28.8% naar 26.2%. Bij een korting </t>
  </si>
  <si>
    <t>het effect van korting op de totale omzet bepaald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</si>
</sst>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637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0" applyNumberFormat="1"/>
    <xf numFmtId="9" fontId="0" fillId="0" borderId="0" xfId="0" applyNumberFormat="1"/>
    <xf numFmtId="0" fontId="0" fillId="0" borderId="0" xfId="0" applyFill="1"/>
    <xf numFmtId="2" fontId="0" fillId="0" borderId="0" xfId="0" applyNumberFormat="1" applyFill="1"/>
    <xf numFmtId="9" fontId="5" fillId="3" borderId="12" xfId="0" applyNumberFormat="1" applyFont="1" applyFill="1" applyBorder="1" applyProtection="1">
      <protection locked="0"/>
    </xf>
    <xf numFmtId="9" fontId="5" fillId="3" borderId="13" xfId="0" applyNumberFormat="1" applyFont="1" applyFill="1" applyBorder="1" applyProtection="1">
      <protection locked="0"/>
    </xf>
    <xf numFmtId="9" fontId="5" fillId="3" borderId="14" xfId="0" applyNumberFormat="1" applyFont="1" applyFill="1" applyBorder="1" applyProtection="1">
      <protection locked="0"/>
    </xf>
    <xf numFmtId="9" fontId="2" fillId="3" borderId="2" xfId="0" applyNumberFormat="1" applyFont="1" applyFill="1" applyBorder="1" applyProtection="1">
      <protection locked="0"/>
    </xf>
    <xf numFmtId="0" fontId="3" fillId="2" borderId="26" xfId="0" applyFont="1" applyFill="1" applyBorder="1" applyAlignment="1" applyProtection="1"/>
    <xf numFmtId="0" fontId="4" fillId="2" borderId="24" xfId="0" applyFont="1" applyFill="1" applyBorder="1" applyAlignment="1" applyProtection="1"/>
    <xf numFmtId="0" fontId="4" fillId="2" borderId="25" xfId="0" applyFont="1" applyFill="1" applyBorder="1" applyAlignment="1" applyProtection="1"/>
    <xf numFmtId="0" fontId="4" fillId="0" borderId="0" xfId="0" applyFont="1" applyProtection="1"/>
    <xf numFmtId="0" fontId="3" fillId="3" borderId="13" xfId="0" applyFont="1" applyFill="1" applyBorder="1" applyAlignment="1" applyProtection="1"/>
    <xf numFmtId="0" fontId="2" fillId="0" borderId="23" xfId="0" applyFont="1" applyFill="1" applyBorder="1" applyAlignment="1" applyProtection="1"/>
    <xf numFmtId="0" fontId="5" fillId="0" borderId="24" xfId="0" applyFont="1" applyFill="1" applyBorder="1" applyAlignment="1" applyProtection="1"/>
    <xf numFmtId="0" fontId="4" fillId="0" borderId="24" xfId="0" applyFont="1" applyBorder="1" applyAlignment="1" applyProtection="1"/>
    <xf numFmtId="0" fontId="4" fillId="0" borderId="25" xfId="0" applyFont="1" applyBorder="1" applyAlignment="1" applyProtection="1"/>
    <xf numFmtId="0" fontId="2" fillId="0" borderId="15" xfId="0" applyFont="1" applyBorder="1" applyProtection="1"/>
    <xf numFmtId="0" fontId="2" fillId="0" borderId="2" xfId="0" applyFont="1" applyBorder="1" applyProtection="1"/>
    <xf numFmtId="0" fontId="2" fillId="0" borderId="20" xfId="0" applyFont="1" applyBorder="1" applyAlignment="1" applyProtection="1"/>
    <xf numFmtId="0" fontId="4" fillId="0" borderId="21" xfId="0" applyFont="1" applyBorder="1" applyAlignment="1" applyProtection="1"/>
    <xf numFmtId="0" fontId="4" fillId="0" borderId="22" xfId="0" applyFont="1" applyBorder="1" applyAlignment="1" applyProtection="1"/>
    <xf numFmtId="0" fontId="2" fillId="0" borderId="16" xfId="0" applyFont="1" applyBorder="1" applyProtection="1"/>
    <xf numFmtId="0" fontId="2" fillId="0" borderId="8" xfId="0" applyFont="1" applyBorder="1" applyProtection="1"/>
    <xf numFmtId="0" fontId="2" fillId="0" borderId="17" xfId="0" applyFont="1" applyBorder="1" applyAlignment="1" applyProtection="1"/>
    <xf numFmtId="0" fontId="4" fillId="0" borderId="18" xfId="0" applyFont="1" applyBorder="1" applyAlignment="1" applyProtection="1"/>
    <xf numFmtId="0" fontId="4" fillId="0" borderId="19" xfId="0" applyFont="1" applyBorder="1" applyAlignment="1" applyProtection="1"/>
    <xf numFmtId="0" fontId="5" fillId="0" borderId="1" xfId="0" applyFont="1" applyBorder="1" applyProtection="1"/>
    <xf numFmtId="0" fontId="5" fillId="0" borderId="20" xfId="0" applyFont="1" applyBorder="1" applyProtection="1"/>
    <xf numFmtId="2" fontId="4" fillId="0" borderId="0" xfId="0" applyNumberFormat="1" applyFont="1" applyProtection="1"/>
    <xf numFmtId="0" fontId="5" fillId="0" borderId="4" xfId="0" applyFont="1" applyBorder="1" applyProtection="1"/>
    <xf numFmtId="165" fontId="5" fillId="0" borderId="5" xfId="1" applyNumberFormat="1" applyFont="1" applyBorder="1" applyProtection="1"/>
    <xf numFmtId="165" fontId="5" fillId="0" borderId="10" xfId="1" applyNumberFormat="1" applyFont="1" applyBorder="1" applyProtection="1"/>
    <xf numFmtId="165" fontId="5" fillId="0" borderId="11" xfId="1" applyNumberFormat="1" applyFont="1" applyBorder="1" applyProtection="1"/>
    <xf numFmtId="165" fontId="5" fillId="0" borderId="6" xfId="1" applyNumberFormat="1" applyFont="1" applyBorder="1" applyProtection="1"/>
    <xf numFmtId="164" fontId="5" fillId="0" borderId="4" xfId="0" applyNumberFormat="1" applyFont="1" applyBorder="1" applyProtection="1"/>
    <xf numFmtId="165" fontId="4" fillId="0" borderId="0" xfId="1" applyNumberFormat="1" applyFont="1" applyProtection="1"/>
    <xf numFmtId="165" fontId="5" fillId="0" borderId="5" xfId="1" applyNumberFormat="1" applyFont="1" applyFill="1" applyBorder="1" applyProtection="1"/>
    <xf numFmtId="165" fontId="5" fillId="0" borderId="6" xfId="1" applyNumberFormat="1" applyFont="1" applyFill="1" applyBorder="1" applyProtection="1"/>
    <xf numFmtId="0" fontId="5" fillId="0" borderId="7" xfId="0" applyFont="1" applyBorder="1" applyProtection="1"/>
    <xf numFmtId="165" fontId="5" fillId="0" borderId="8" xfId="1" applyNumberFormat="1" applyFont="1" applyBorder="1" applyProtection="1"/>
    <xf numFmtId="165" fontId="5" fillId="0" borderId="9" xfId="1" applyNumberFormat="1" applyFont="1" applyBorder="1" applyProtection="1"/>
    <xf numFmtId="0" fontId="5" fillId="0" borderId="1" xfId="0" applyFont="1" applyBorder="1" applyAlignment="1" applyProtection="1"/>
    <xf numFmtId="0" fontId="4" fillId="0" borderId="2" xfId="0" applyFont="1" applyBorder="1" applyAlignment="1" applyProtection="1"/>
    <xf numFmtId="0" fontId="4" fillId="0" borderId="3" xfId="0" applyFont="1" applyBorder="1" applyAlignment="1" applyProtection="1"/>
    <xf numFmtId="0" fontId="5" fillId="0" borderId="4" xfId="0" applyFont="1" applyBorder="1" applyAlignment="1" applyProtection="1"/>
    <xf numFmtId="0" fontId="4" fillId="0" borderId="5" xfId="0" applyFont="1" applyBorder="1" applyAlignment="1" applyProtection="1"/>
    <xf numFmtId="0" fontId="4" fillId="0" borderId="6" xfId="0" applyFont="1" applyBorder="1" applyAlignment="1" applyProtection="1"/>
    <xf numFmtId="0" fontId="5" fillId="0" borderId="7" xfId="0" applyFont="1" applyBorder="1" applyAlignment="1" applyProtection="1"/>
    <xf numFmtId="0" fontId="4" fillId="0" borderId="8" xfId="0" applyFont="1" applyBorder="1" applyAlignment="1" applyProtection="1"/>
    <xf numFmtId="0" fontId="4" fillId="0" borderId="9" xfId="0" applyFont="1" applyBorder="1" applyAlignment="1" applyProtection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FE637"/>
      <color rgb="FF85C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57150</xdr:rowOff>
    </xdr:from>
    <xdr:to>
      <xdr:col>5</xdr:col>
      <xdr:colOff>263033</xdr:colOff>
      <xdr:row>6</xdr:row>
      <xdr:rowOff>38344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4CB98A-60C8-4D7C-9B16-7D223EB81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57150"/>
          <a:ext cx="1196483" cy="1467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AFBBE-6DA3-4702-9502-4C48224E69DF}">
  <dimension ref="A7:Q39"/>
  <sheetViews>
    <sheetView tabSelected="1" zoomScaleNormal="100" workbookViewId="0">
      <selection activeCell="I12" sqref="I12"/>
    </sheetView>
  </sheetViews>
  <sheetFormatPr defaultColWidth="8.85546875" defaultRowHeight="20.100000000000001" customHeight="1" x14ac:dyDescent="0.2"/>
  <cols>
    <col min="1" max="9" width="10" style="12" customWidth="1"/>
    <col min="10" max="16384" width="8.85546875" style="12"/>
  </cols>
  <sheetData>
    <row r="7" spans="1:17" ht="20.100000000000001" customHeight="1" thickBot="1" x14ac:dyDescent="0.25"/>
    <row r="8" spans="1:17" ht="20.100000000000001" customHeight="1" thickTop="1" thickBot="1" x14ac:dyDescent="0.3">
      <c r="A8" s="9" t="s">
        <v>10</v>
      </c>
      <c r="B8" s="10"/>
      <c r="C8" s="10"/>
      <c r="D8" s="10"/>
      <c r="E8" s="10"/>
      <c r="F8" s="10"/>
      <c r="G8" s="10"/>
      <c r="H8" s="10"/>
      <c r="I8" s="11"/>
    </row>
    <row r="9" spans="1:17" ht="20.100000000000001" customHeight="1" thickTop="1" thickBot="1" x14ac:dyDescent="0.3">
      <c r="A9" s="13"/>
      <c r="B9" s="14" t="s">
        <v>15</v>
      </c>
      <c r="C9" s="15"/>
      <c r="D9" s="15"/>
      <c r="E9" s="15"/>
      <c r="F9" s="15"/>
      <c r="G9" s="16"/>
      <c r="H9" s="16"/>
      <c r="I9" s="17"/>
    </row>
    <row r="10" spans="1:17" ht="20.100000000000001" customHeight="1" thickTop="1" x14ac:dyDescent="0.2">
      <c r="A10" s="18" t="s">
        <v>1</v>
      </c>
      <c r="B10" s="19" t="s">
        <v>7</v>
      </c>
      <c r="C10" s="19" t="s">
        <v>13</v>
      </c>
      <c r="D10" s="19"/>
      <c r="E10" s="19"/>
      <c r="F10" s="8">
        <v>0.35</v>
      </c>
      <c r="G10" s="20" t="s">
        <v>14</v>
      </c>
      <c r="H10" s="21"/>
      <c r="I10" s="22"/>
    </row>
    <row r="11" spans="1:17" ht="20.100000000000001" customHeight="1" thickBot="1" x14ac:dyDescent="0.25">
      <c r="A11" s="23" t="s">
        <v>11</v>
      </c>
      <c r="B11" s="24" t="s">
        <v>9</v>
      </c>
      <c r="C11" s="25" t="s">
        <v>12</v>
      </c>
      <c r="D11" s="26"/>
      <c r="E11" s="26"/>
      <c r="F11" s="26"/>
      <c r="G11" s="26"/>
      <c r="H11" s="26"/>
      <c r="I11" s="27"/>
    </row>
    <row r="12" spans="1:17" ht="20.100000000000001" customHeight="1" thickTop="1" thickBot="1" x14ac:dyDescent="0.25">
      <c r="A12" s="28"/>
      <c r="B12" s="29"/>
      <c r="C12" s="5">
        <v>0.1</v>
      </c>
      <c r="D12" s="6">
        <v>0.15</v>
      </c>
      <c r="E12" s="6">
        <v>0.2</v>
      </c>
      <c r="F12" s="6">
        <v>0.25</v>
      </c>
      <c r="G12" s="6">
        <v>0.3</v>
      </c>
      <c r="H12" s="6">
        <v>0.4</v>
      </c>
      <c r="I12" s="7">
        <v>0.5</v>
      </c>
      <c r="K12" s="30"/>
      <c r="L12" s="30"/>
      <c r="M12" s="30"/>
      <c r="N12" s="30"/>
      <c r="O12" s="30"/>
      <c r="P12" s="30"/>
      <c r="Q12" s="30"/>
    </row>
    <row r="13" spans="1:17" ht="20.100000000000001" customHeight="1" thickTop="1" x14ac:dyDescent="0.2">
      <c r="A13" s="31">
        <v>1.7</v>
      </c>
      <c r="B13" s="32">
        <f>+Blad1!E7/Blad1!D7</f>
        <v>0.28823529411764709</v>
      </c>
      <c r="C13" s="33">
        <f>((+Blad1!$D$7-((+Blad1!$D$7*C12)*$F$10))-Blad1!$B$7)/(+Blad1!$D$7-((+Blad1!$D$7*C12)*$F$10))</f>
        <v>0.26241999390429743</v>
      </c>
      <c r="D13" s="33">
        <f>((+Blad1!$D$7-((+Blad1!$D$7*D12)*$F$10))-Blad1!$B$7)/(+Blad1!$D$7-((+Blad1!$D$7*D12)*$F$10))</f>
        <v>0.24879714418749038</v>
      </c>
      <c r="E13" s="33">
        <f>((+Blad1!$D$7-((+Blad1!$D$7*E12)*$F$10))-Blad1!$B$7)/(+Blad1!$D$7-((+Blad1!$D$7*E12)*$F$10))</f>
        <v>0.23466160657811516</v>
      </c>
      <c r="F13" s="33">
        <f>((+Blad1!$D$7-((+Blad1!$D$7*F12)*$F$10))-Blad1!$B$7)/(+Blad1!$D$7-((+Blad1!$D$7*F12)*$F$10))</f>
        <v>0.21998388396454474</v>
      </c>
      <c r="G13" s="33">
        <f>((+Blad1!$D$7-((+Blad1!$D$7*G12)*$F$10))-Blad1!$B$7)/(+Blad1!$D$7-((+Blad1!$D$7*G12)*$F$10))</f>
        <v>0.20473217219848838</v>
      </c>
      <c r="H13" s="33">
        <f>((+Blad1!$D$7-((+Blad1!$D$7*H12)*$F$10))-Blad1!$B$7)/(+Blad1!$D$7-((+Blad1!$D$7*H12)*$F$10))</f>
        <v>0.17236662106703154</v>
      </c>
      <c r="I13" s="34">
        <f>((+Blad1!$D$7-((+Blad1!$D$7*I12)*$F$10))-Blad1!$B$7)/(+Blad1!$D$7-((+Blad1!$D$7*I12)*$F$10))</f>
        <v>0.13725490196078441</v>
      </c>
    </row>
    <row r="14" spans="1:17" ht="20.100000000000001" customHeight="1" x14ac:dyDescent="0.2">
      <c r="A14" s="31">
        <v>1.8</v>
      </c>
      <c r="B14" s="32">
        <f>+Blad1!E8/Blad1!D8</f>
        <v>0.32777777777777778</v>
      </c>
      <c r="C14" s="32">
        <f>((+Blad1!$D$8-((+Blad1!$D$8*C12)*$F$10))-Blad1!$B$8)/(+Blad1!$D$8-((+Blad1!$D$8*C12)*$F$10))</f>
        <v>0.30339666090961431</v>
      </c>
      <c r="D14" s="32">
        <f>((+Blad1!$D$8-((+Blad1!$D$8*D12)*$F$10))-Blad1!$B$8)/(+Blad1!$D$8-((+Blad1!$D$8*D12)*$F$10))</f>
        <v>0.29053063617707414</v>
      </c>
      <c r="E14" s="32">
        <f>((+Blad1!$D$8-((+Blad1!$D$8*E12)*$F$10))-Blad1!$B$8)/(+Blad1!$D$8-((+Blad1!$D$8*E12)*$F$10))</f>
        <v>0.27718040621266432</v>
      </c>
      <c r="F14" s="32">
        <f>((+Blad1!$D$8-((+Blad1!$D$8*F12)*$F$10))-Blad1!$B$8)/(+Blad1!$D$8-((+Blad1!$D$8*F12)*$F$10))</f>
        <v>0.26331811263318111</v>
      </c>
      <c r="G14" s="32">
        <f>((+Blad1!$D$8-((+Blad1!$D$8*G12)*$F$10))-Blad1!$B$8)/(+Blad1!$D$8-((+Blad1!$D$8*G12)*$F$10))</f>
        <v>0.24891371818746127</v>
      </c>
      <c r="H14" s="32">
        <f>((+Blad1!$D$8-((+Blad1!$D$8*H12)*$F$10))-Blad1!$B$8)/(+Blad1!$D$8-((+Blad1!$D$8*H12)*$F$10))</f>
        <v>0.21834625322997417</v>
      </c>
      <c r="I14" s="35">
        <f>((+Blad1!$D$8-((+Blad1!$D$8*I12)*$F$10))-Blad1!$B$8)/(+Blad1!$D$8-((+Blad1!$D$8*I12)*$F$10))</f>
        <v>0.18518518518518515</v>
      </c>
    </row>
    <row r="15" spans="1:17" ht="20.100000000000001" customHeight="1" x14ac:dyDescent="0.2">
      <c r="A15" s="31">
        <v>1.9</v>
      </c>
      <c r="B15" s="32">
        <f>+Blad1!E9/Blad1!D9</f>
        <v>0.36315789473684218</v>
      </c>
      <c r="C15" s="32">
        <f>((+Blad1!$D$9-((+Blad1!$D$9*C$12)*$F$10))-Blad1!$B$9)/(+Blad1!$D$9-((+Blad1!$D$9*C$12)*$F$10))</f>
        <v>0.34005999454595043</v>
      </c>
      <c r="D15" s="32">
        <f>((+Blad1!$D$9-((+Blad1!$D$9*D12)*$F$10))-Blad1!$B$9)/(+Blad1!$D$9-((+Blad1!$D$9*D12)*$F$10))</f>
        <v>0.32787112900985987</v>
      </c>
      <c r="E15" s="32">
        <f>((+Blad1!$D$9-((+Blad1!$D$9*E12)*$F$10))-Blad1!$B$9)/(+Blad1!$D$9-((+Blad1!$D$9*E12)*$F$10))</f>
        <v>0.31522354272778724</v>
      </c>
      <c r="F15" s="32">
        <f>((+Blad1!$D$9-((+Blad1!$D$9*F12)*$F$10))-Blad1!$B$9)/(+Blad1!$D$9-((+Blad1!$D$9*F12)*$F$10))</f>
        <v>0.30209084354722432</v>
      </c>
      <c r="G15" s="32">
        <f>((+Blad1!$D$9-((+Blad1!$D$9*G12)*$F$10))-Blad1!$B$9)/(+Blad1!$D$9-((+Blad1!$D$9*G12)*$F$10))</f>
        <v>0.28844457512496341</v>
      </c>
      <c r="H15" s="32">
        <f>((+Blad1!$D$9-((+Blad1!$D$9*H12)*$F$10))-Blad1!$B$9)/(+Blad1!$D$9-((+Blad1!$D$9*H12)*$F$10))</f>
        <v>0.25948592411260724</v>
      </c>
      <c r="I15" s="35">
        <f>((+Blad1!$D$9-((+Blad1!$D$9*I12)*$F$10))-Blad1!$B$9)/(+Blad1!$D$9-((+Blad1!$D$9*I12)*$F$10))</f>
        <v>0.22807017543859659</v>
      </c>
      <c r="K15" s="30"/>
      <c r="L15" s="30"/>
      <c r="M15" s="30"/>
      <c r="N15" s="30"/>
      <c r="O15" s="30"/>
      <c r="P15" s="30"/>
      <c r="Q15" s="30"/>
    </row>
    <row r="16" spans="1:17" ht="20.100000000000001" customHeight="1" x14ac:dyDescent="0.2">
      <c r="A16" s="36">
        <v>2</v>
      </c>
      <c r="B16" s="32">
        <f>+Blad1!E10/Blad1!D10</f>
        <v>0.39500000000000002</v>
      </c>
      <c r="C16" s="32">
        <f>((+Blad1!$D$10-((+Blad1!$D$10*C$12)*$F$10))-Blad1!$B$10)/(+Blad1!$D$10-((+Blad1!$D$10*C$12)*$F$10))</f>
        <v>0.37305699481865295</v>
      </c>
      <c r="D16" s="32">
        <f>((+Blad1!$D$10-((+Blad1!$D$10*D$12)*$F$10))-Blad1!$B$10)/(+Blad1!$D$10-((+Blad1!$D$10*D$12)*$F$10))</f>
        <v>0.36147757255936674</v>
      </c>
      <c r="E16" s="32">
        <f>((+Blad1!$D$10-((+Blad1!$D$10*E$12)*$F$10))-Blad1!$B$10)/(+Blad1!$D$10-((+Blad1!$D$10*E$12)*$F$10))</f>
        <v>0.34946236559139787</v>
      </c>
      <c r="F16" s="32">
        <f>((+Blad1!$D$10-((+Blad1!$D$10*F$12)*$F$10))-Blad1!$B$10)/(+Blad1!$D$10-((+Blad1!$D$10*F$12)*$F$10))</f>
        <v>0.33698630136986307</v>
      </c>
      <c r="G16" s="32">
        <f>((+Blad1!$D$10-((+Blad1!$D$10*G$12)*$F$10))-Blad1!$B$10)/(+Blad1!$D$10-((+Blad1!$D$10*G$12)*$F$10))</f>
        <v>0.32402234636871513</v>
      </c>
      <c r="H16" s="32">
        <f>((+Blad1!$D$10-((+Blad1!$D$10*H$12)*$F$10))-Blad1!$B$10)/(+Blad1!$D$10-((+Blad1!$D$10*H$12)*$F$10))</f>
        <v>0.29651162790697672</v>
      </c>
      <c r="I16" s="35">
        <f>((+Blad1!$D$10-((+Blad1!$D$10*I$12)*$F$10))-Blad1!$B$10)/(+Blad1!$D$10-((+Blad1!$D$10*I$12)*$F$10))</f>
        <v>0.26666666666666672</v>
      </c>
      <c r="K16" s="30"/>
      <c r="L16" s="30"/>
      <c r="M16" s="30"/>
      <c r="N16" s="30"/>
      <c r="O16" s="30"/>
      <c r="P16" s="30"/>
      <c r="Q16" s="30"/>
    </row>
    <row r="17" spans="1:17" ht="20.100000000000001" customHeight="1" x14ac:dyDescent="0.2">
      <c r="A17" s="31">
        <v>2.1</v>
      </c>
      <c r="B17" s="32">
        <f>+Blad1!E11/Blad1!D11</f>
        <v>0.4238095238095238</v>
      </c>
      <c r="C17" s="32">
        <f>((+Blad1!$D$11-((+Blad1!$D$11*C$12)*$F$10))-Blad1!$B$11)/(+Blad1!$D$11-((+Blad1!$D$11*C$12)*$F$10))</f>
        <v>0.40291142363681226</v>
      </c>
      <c r="D17" s="32">
        <f>((+Blad1!$D$11-((+Blad1!$D$11*D$12)*$F$10))-Blad1!$B$11)/(+Blad1!$D$11-((+Blad1!$D$11*D$12)*$F$10))</f>
        <v>0.39188340243749215</v>
      </c>
      <c r="E17" s="32">
        <f>((+Blad1!$D$11-((+Blad1!$D$11*E$12)*$F$10))-Blad1!$B$11)/(+Blad1!$D$11-((+Blad1!$D$11*E$12)*$F$10))</f>
        <v>0.38044034818228367</v>
      </c>
      <c r="F17" s="32">
        <f>((+Blad1!$D$11-((+Blad1!$D$11*F$12)*$F$10))-Blad1!$B$11)/(+Blad1!$D$11-((+Blad1!$D$11*F$12)*$F$10))</f>
        <v>0.36855838225701243</v>
      </c>
      <c r="G17" s="32">
        <f>((+Blad1!$D$11-((+Blad1!$D$11*G$12)*$F$10))-Blad1!$B$11)/(+Blad1!$D$11-((+Blad1!$D$11*G$12)*$F$10))</f>
        <v>0.35621175844639535</v>
      </c>
      <c r="H17" s="32">
        <f>((+Blad1!$D$11-((+Blad1!$D$11*H$12)*$F$10))-Blad1!$B$11)/(+Blad1!$D$11-((+Blad1!$D$11*H$12)*$F$10))</f>
        <v>0.33001107419712072</v>
      </c>
      <c r="I17" s="35">
        <f>((+Blad1!$D$11-((+Blad1!$D$11*I$12)*$F$10))-Blad1!$B$11)/(+Blad1!$D$11-((+Blad1!$D$11*I$12)*$F$10))</f>
        <v>0.30158730158730163</v>
      </c>
    </row>
    <row r="18" spans="1:17" ht="20.100000000000001" customHeight="1" x14ac:dyDescent="0.2">
      <c r="A18" s="31">
        <v>2.2000000000000002</v>
      </c>
      <c r="B18" s="32">
        <f>+Blad1!E12/Blad1!D12</f>
        <v>0.45000000000000007</v>
      </c>
      <c r="C18" s="32">
        <f>((+Blad1!$D$12-((+Blad1!$D$12*C$12)*$F$10))-Blad1!$B$12)/(+Blad1!$D$12-((+Blad1!$D$12*C$12)*$F$10))</f>
        <v>0.43005181347150262</v>
      </c>
      <c r="D18" s="32">
        <f>((+Blad1!$D$12-((+Blad1!$D$12*D$12)*$F$10))-Blad1!$B$12)/(+Blad1!$D$12-((+Blad1!$D$12*D$12)*$F$10))</f>
        <v>0.41952506596306083</v>
      </c>
      <c r="E18" s="32">
        <f>((+Blad1!$D$12-((+Blad1!$D$12*E$12)*$F$10))-Blad1!$B$12)/(+Blad1!$D$12-((+Blad1!$D$12*E$12)*$F$10))</f>
        <v>0.40860215053763449</v>
      </c>
      <c r="F18" s="32">
        <f>((+Blad1!$D$12-((+Blad1!$D$12*F$12)*$F$10))-Blad1!$B$12)/(+Blad1!$D$12-((+Blad1!$D$12*F$12)*$F$10))</f>
        <v>0.39726027397260283</v>
      </c>
      <c r="G18" s="32">
        <f>((+Blad1!$D$12-((+Blad1!$D$12*G$12)*$F$10))-Blad1!$B$12)/(+Blad1!$D$12-((+Blad1!$D$12*G$12)*$F$10))</f>
        <v>0.38547486033519562</v>
      </c>
      <c r="H18" s="32">
        <f>((+Blad1!$D$12-((+Blad1!$D$12*H$12)*$F$10))-Blad1!$B$12)/(+Blad1!$D$12-((+Blad1!$D$12*H$12)*$F$10))</f>
        <v>0.3604651162790698</v>
      </c>
      <c r="I18" s="35">
        <f>((+Blad1!$D$12-((+Blad1!$D$12*I$12)*$F$10))-Blad1!$B$12)/(+Blad1!$D$12-((+Blad1!$D$12*I$12)*$F$10))</f>
        <v>0.33333333333333348</v>
      </c>
    </row>
    <row r="19" spans="1:17" ht="20.100000000000001" customHeight="1" x14ac:dyDescent="0.2">
      <c r="A19" s="31">
        <v>2.2999999999999998</v>
      </c>
      <c r="B19" s="32">
        <f>+Blad1!E13/Blad1!D13</f>
        <v>0.47391304347826085</v>
      </c>
      <c r="C19" s="32">
        <f>((+Blad1!$D$13-((+Blad1!$D$13*C$12)*$F$10))-Blad1!$B$13)/(+Blad1!$D$13-((+Blad1!$D$13*C$12)*$F$10))</f>
        <v>0.45483216940752419</v>
      </c>
      <c r="D19" s="32">
        <f>((+Blad1!$D$13-((+Blad1!$D$13*D$12)*$F$10))-Blad1!$B$13)/(+Blad1!$D$13-((+Blad1!$D$13*D$12)*$F$10))</f>
        <v>0.44476310657336232</v>
      </c>
      <c r="E19" s="32">
        <f>((+Blad1!$D$13-((+Blad1!$D$13*E$12)*$F$10))-Blad1!$B$13)/(+Blad1!$D$13-((+Blad1!$D$13*E$12)*$F$10))</f>
        <v>0.43431510051425898</v>
      </c>
      <c r="F19" s="32">
        <f>((+Blad1!$D$13-((+Blad1!$D$13*F$12)*$F$10))-Blad1!$B$13)/(+Blad1!$D$13-((+Blad1!$D$13*F$12)*$F$10))</f>
        <v>0.42346634901727215</v>
      </c>
      <c r="G19" s="32">
        <f>((+Blad1!$D$13-((+Blad1!$D$13*G$12)*$F$10))-Blad1!$B$13)/(+Blad1!$D$13-((+Blad1!$D$13*G$12)*$F$10))</f>
        <v>0.41219334466844781</v>
      </c>
      <c r="H19" s="32">
        <f>((+Blad1!$D$13-((+Blad1!$D$13*H$12)*$F$10))-Blad1!$B$13)/(+Blad1!$D$13-((+Blad1!$D$13*H$12)*$F$10))</f>
        <v>0.38827098078867539</v>
      </c>
      <c r="I19" s="35">
        <f>((+Blad1!$D$13-((+Blad1!$D$13*I$12)*$F$10))-Blad1!$B$13)/(+Blad1!$D$13-((+Blad1!$D$13*I$12)*$F$10))</f>
        <v>0.36231884057971014</v>
      </c>
    </row>
    <row r="20" spans="1:17" ht="20.100000000000001" customHeight="1" x14ac:dyDescent="0.2">
      <c r="A20" s="31">
        <v>2.4</v>
      </c>
      <c r="B20" s="32">
        <f>+Blad1!E14/Blad1!D14</f>
        <v>0.49583333333333335</v>
      </c>
      <c r="C20" s="32">
        <f>((+Blad1!$D$14-((+Blad1!$D$14*C$12)*$F$10))-Blad1!$B$14)/(+Blad1!$D$14-((+Blad1!$D$14*C$12)*$F$10))</f>
        <v>0.47754749568221072</v>
      </c>
      <c r="D20" s="32">
        <f>((+Blad1!$D$14-((+Blad1!$D$14*D$12)*$F$10))-Blad1!$B$14)/(+Blad1!$D$14-((+Blad1!$D$14*D$12)*$F$10))</f>
        <v>0.46789797713280568</v>
      </c>
      <c r="E20" s="32">
        <f>((+Blad1!$D$14-((+Blad1!$D$14*E$12)*$F$10))-Blad1!$B$14)/(+Blad1!$D$14-((+Blad1!$D$14*E$12)*$F$10))</f>
        <v>0.45788530465949823</v>
      </c>
      <c r="F20" s="32">
        <f>((+Blad1!$D$14-((+Blad1!$D$14*F$12)*$F$10))-Blad1!$B$14)/(+Blad1!$D$14-((+Blad1!$D$14*F$12)*$F$10))</f>
        <v>0.44748858447488588</v>
      </c>
      <c r="G20" s="32">
        <f>((+Blad1!$D$14-((+Blad1!$D$14*G$12)*$F$10))-Blad1!$B$14)/(+Blad1!$D$14-((+Blad1!$D$14*G$12)*$F$10))</f>
        <v>0.43668528864059591</v>
      </c>
      <c r="H20" s="32">
        <f>((+Blad1!$D$14-((+Blad1!$D$14*H$12)*$F$10))-Blad1!$B$14)/(+Blad1!$D$14-((+Blad1!$D$14*H$12)*$F$10))</f>
        <v>0.41375968992248069</v>
      </c>
      <c r="I20" s="35">
        <f>((+Blad1!$D$14-((+Blad1!$D$14*I$12)*$F$10))-Blad1!$B$14)/(+Blad1!$D$14-((+Blad1!$D$14*I$12)*$F$10))</f>
        <v>0.38888888888888895</v>
      </c>
      <c r="K20" s="30"/>
      <c r="L20" s="30"/>
      <c r="M20" s="30"/>
      <c r="N20" s="30"/>
      <c r="O20" s="30"/>
      <c r="P20" s="30"/>
      <c r="Q20" s="30"/>
    </row>
    <row r="21" spans="1:17" ht="20.100000000000001" customHeight="1" x14ac:dyDescent="0.2">
      <c r="A21" s="31">
        <v>2.5</v>
      </c>
      <c r="B21" s="32">
        <f>+Blad1!E15/Blad1!D15</f>
        <v>0.51600000000000001</v>
      </c>
      <c r="C21" s="32">
        <f>((+Blad1!$D$15-((+Blad1!$D$15*C$12)*$F$10))-Blad1!$B$15)/(+Blad1!$D$15-((+Blad1!$D$15*C$12)*$F$10))</f>
        <v>0.49844559585492226</v>
      </c>
      <c r="D21" s="32">
        <f>((+Blad1!$D$15-((+Blad1!$D$15*D$12)*$F$10))-Blad1!$B$15)/(+Blad1!$D$15-((+Blad1!$D$15*D$12)*$F$10))</f>
        <v>0.48918205804749337</v>
      </c>
      <c r="E21" s="32">
        <f>((+Blad1!$D$15-((+Blad1!$D$15*E$12)*$F$10))-Blad1!$B$15)/(+Blad1!$D$15-((+Blad1!$D$15*E$12)*$F$10))</f>
        <v>0.47956989247311826</v>
      </c>
      <c r="F21" s="32">
        <f>((+Blad1!$D$15-((+Blad1!$D$15*F$12)*$F$10))-Blad1!$B$15)/(+Blad1!$D$15-((+Blad1!$D$15*F$12)*$F$10))</f>
        <v>0.46958904109589045</v>
      </c>
      <c r="G21" s="32">
        <f>((+Blad1!$D$15-((+Blad1!$D$15*G$12)*$F$10))-Blad1!$B$15)/(+Blad1!$D$15-((+Blad1!$D$15*G$12)*$F$10))</f>
        <v>0.45921787709497208</v>
      </c>
      <c r="H21" s="32">
        <f>((+Blad1!$D$15-((+Blad1!$D$15*H$12)*$F$10))-Blad1!$B$15)/(+Blad1!$D$15-((+Blad1!$D$15*H$12)*$F$10))</f>
        <v>0.43720930232558142</v>
      </c>
      <c r="I21" s="35">
        <f>((+Blad1!$D$15-((+Blad1!$D$15*I$12)*$F$10))-Blad1!$B$15)/(+Blad1!$D$15-((+Blad1!$D$15*I$12)*$F$10))</f>
        <v>0.41333333333333327</v>
      </c>
    </row>
    <row r="22" spans="1:17" ht="20.100000000000001" customHeight="1" x14ac:dyDescent="0.2">
      <c r="A22" s="31">
        <v>2.6</v>
      </c>
      <c r="B22" s="32">
        <f>+Blad1!E16/Blad1!D16</f>
        <v>0.5346153846153846</v>
      </c>
      <c r="C22" s="32">
        <f>((+Blad1!$D$16-((+Blad1!$D$16*C$12)*$F$10))-Blad1!$B$16)/(+Blad1!$D$16-((+Blad1!$D$16*C$12)*$F$10))</f>
        <v>0.5177361498605022</v>
      </c>
      <c r="D22" s="32">
        <f>((+Blad1!$D$16-((+Blad1!$D$16*D$12)*$F$10))-Blad1!$B$16)/(+Blad1!$D$16-((+Blad1!$D$16*D$12)*$F$10))</f>
        <v>0.50882890196874375</v>
      </c>
      <c r="E22" s="32">
        <f>((+Blad1!$D$16-((+Blad1!$D$16*E$12)*$F$10))-Blad1!$B$16)/(+Blad1!$D$16-((+Blad1!$D$16*E$12)*$F$10))</f>
        <v>0.49958643507030609</v>
      </c>
      <c r="F22" s="32">
        <f>((+Blad1!$D$16-((+Blad1!$D$16*F$12)*$F$10))-Blad1!$B$16)/(+Blad1!$D$16-((+Blad1!$D$16*F$12)*$F$10))</f>
        <v>0.48998946259220238</v>
      </c>
      <c r="G22" s="32">
        <f>((+Blad1!$D$16-((+Blad1!$D$16*G$12)*$F$10))-Blad1!$B$16)/(+Blad1!$D$16-((+Blad1!$D$16*G$12)*$F$10))</f>
        <v>0.48001718951439631</v>
      </c>
      <c r="H22" s="32">
        <f>((+Blad1!$D$16-((+Blad1!$D$16*H$12)*$F$10))-Blad1!$B$16)/(+Blad1!$D$16-((+Blad1!$D$16*H$12)*$F$10))</f>
        <v>0.45885509838998212</v>
      </c>
      <c r="I22" s="35">
        <f>((+Blad1!$D$16-((+Blad1!$D$16*I$12)*$F$10))-Blad1!$B$16)/(+Blad1!$D$16-((+Blad1!$D$16*I$12)*$F$10))</f>
        <v>0.43589743589743601</v>
      </c>
    </row>
    <row r="23" spans="1:17" ht="20.100000000000001" customHeight="1" x14ac:dyDescent="0.2">
      <c r="A23" s="31">
        <v>2.7</v>
      </c>
      <c r="B23" s="32">
        <f>+Blad1!E17/Blad1!D17</f>
        <v>0.55185185185185193</v>
      </c>
      <c r="C23" s="32">
        <f>((+Blad1!$D$17-((+Blad1!$D$17*C$12)*$F$10))-Blad1!$B$17)/(+Blad1!$D$17-((+Blad1!$D$17*C$12)*$F$10))</f>
        <v>0.53559777393974284</v>
      </c>
      <c r="D23" s="32">
        <f>((+Blad1!$D$17-((+Blad1!$D$17*D$12)*$F$10))-Blad1!$B$17)/(+Blad1!$D$17-((+Blad1!$D$17*D$12)*$F$10))</f>
        <v>0.5270204241180495</v>
      </c>
      <c r="E23" s="32">
        <f>((+Blad1!$D$17-((+Blad1!$D$17*E$12)*$F$10))-Blad1!$B$17)/(+Blad1!$D$17-((+Blad1!$D$17*E$12)*$F$10))</f>
        <v>0.51812027080844292</v>
      </c>
      <c r="F23" s="32">
        <f>((+Blad1!$D$17-((+Blad1!$D$17*F$12)*$F$10))-Blad1!$B$17)/(+Blad1!$D$17-((+Blad1!$D$17*F$12)*$F$10))</f>
        <v>0.50887874175545411</v>
      </c>
      <c r="G23" s="32">
        <f>((+Blad1!$D$17-((+Blad1!$D$17*G$12)*$F$10))-Blad1!$B$17)/(+Blad1!$D$17-((+Blad1!$D$17*G$12)*$F$10))</f>
        <v>0.49927581212497418</v>
      </c>
      <c r="H23" s="32">
        <f>((+Blad1!$D$17-((+Blad1!$D$17*H$12)*$F$10))-Blad1!$B$17)/(+Blad1!$D$17-((+Blad1!$D$17*H$12)*$F$10))</f>
        <v>0.47889750215331611</v>
      </c>
      <c r="I23" s="35">
        <f>((+Blad1!$D$17-((+Blad1!$D$17*I$12)*$F$10))-Blad1!$B$17)/(+Blad1!$D$17-((+Blad1!$D$17*I$12)*$F$10))</f>
        <v>0.45679012345679015</v>
      </c>
      <c r="K23" s="30"/>
      <c r="L23" s="30"/>
      <c r="M23" s="30"/>
      <c r="N23" s="30"/>
      <c r="O23" s="30"/>
      <c r="P23" s="30"/>
      <c r="Q23" s="30"/>
    </row>
    <row r="24" spans="1:17" ht="20.100000000000001" customHeight="1" x14ac:dyDescent="0.2">
      <c r="A24" s="31">
        <v>2.8</v>
      </c>
      <c r="B24" s="32">
        <f>+Blad1!E18/Blad1!D18</f>
        <v>0.56785714285714284</v>
      </c>
      <c r="C24" s="32">
        <f>((+Blad1!$D$18-((+Blad1!$D$18*C$12)*$F$10))-Blad1!$B$18)/(+Blad1!$D$18-((+Blad1!$D$18*C$12)*$F$10))</f>
        <v>0.55218356772760924</v>
      </c>
      <c r="D24" s="32">
        <f>((+Blad1!$D$18-((+Blad1!$D$18*D$12)*$F$10))-Blad1!$B$18)/(+Blad1!$D$18-((+Blad1!$D$18*D$12)*$F$10))</f>
        <v>0.54391255182811915</v>
      </c>
      <c r="E24" s="32">
        <f>((+Blad1!$D$18-((+Blad1!$D$18*E$12)*$F$10))-Blad1!$B$18)/(+Blad1!$D$18-((+Blad1!$D$18*E$12)*$F$10))</f>
        <v>0.53533026113671278</v>
      </c>
      <c r="F24" s="32">
        <f>((+Blad1!$D$18-((+Blad1!$D$18*F$12)*$F$10))-Blad1!$B$18)/(+Blad1!$D$18-((+Blad1!$D$18*F$12)*$F$10))</f>
        <v>0.52641878669275932</v>
      </c>
      <c r="G24" s="32">
        <f>((+Blad1!$D$18-((+Blad1!$D$18*G$12)*$F$10))-Blad1!$B$18)/(+Blad1!$D$18-((+Blad1!$D$18*G$12)*$F$10))</f>
        <v>0.51715881883479653</v>
      </c>
      <c r="H24" s="32">
        <f>((+Blad1!$D$18-((+Blad1!$D$18*H$12)*$F$10))-Blad1!$B$18)/(+Blad1!$D$18-((+Blad1!$D$18*H$12)*$F$10))</f>
        <v>0.49750830564784049</v>
      </c>
      <c r="I24" s="35">
        <f>((+Blad1!$D$18-((+Blad1!$D$18*I$12)*$F$10))-Blad1!$B$18)/(+Blad1!$D$18-((+Blad1!$D$18*I$12)*$F$10))</f>
        <v>0.47619047619047616</v>
      </c>
      <c r="K24" s="30"/>
      <c r="L24" s="30"/>
      <c r="M24" s="30"/>
      <c r="N24" s="30"/>
      <c r="O24" s="30"/>
      <c r="P24" s="30"/>
      <c r="Q24" s="30"/>
    </row>
    <row r="25" spans="1:17" ht="20.100000000000001" customHeight="1" x14ac:dyDescent="0.2">
      <c r="A25" s="31">
        <v>2.9</v>
      </c>
      <c r="B25" s="32">
        <f>+Blad1!E19/Blad1!D19</f>
        <v>0.58275862068965512</v>
      </c>
      <c r="C25" s="32">
        <f>((+Blad1!$D$19-((+Blad1!$D$19*C$12)*$F$10))-Blad1!$B$19)/(+Blad1!$D$19-((+Blad1!$D$19*C$12)*$F$10))</f>
        <v>0.56762551366803649</v>
      </c>
      <c r="D25" s="32">
        <f>((+Blad1!$D$19-((+Blad1!$D$19*D$12)*$F$10))-Blad1!$B$19)/(+Blad1!$D$19-((+Blad1!$D$19*D$12)*$F$10))</f>
        <v>0.55963970521335638</v>
      </c>
      <c r="E25" s="32">
        <f>((+Blad1!$D$19-((+Blad1!$D$19*E$12)*$F$10))-Blad1!$B$19)/(+Blad1!$D$19-((+Blad1!$D$19*E$12)*$F$10))</f>
        <v>0.55135335558027432</v>
      </c>
      <c r="F25" s="32">
        <f>((+Blad1!$D$19-((+Blad1!$D$19*F$12)*$F$10))-Blad1!$B$19)/(+Blad1!$D$19-((+Blad1!$D$19*F$12)*$F$10))</f>
        <v>0.54274917335852624</v>
      </c>
      <c r="G25" s="32">
        <f>((+Blad1!$D$19-((+Blad1!$D$19*G$12)*$F$10))-Blad1!$B$19)/(+Blad1!$D$19-((+Blad1!$D$19*G$12)*$F$10))</f>
        <v>0.53380851473704483</v>
      </c>
      <c r="H25" s="32">
        <f>((+Blad1!$D$19-((+Blad1!$D$19*H$12)*$F$10))-Blad1!$B$19)/(+Blad1!$D$19-((+Blad1!$D$19*H$12)*$F$10))</f>
        <v>0.51483560545308737</v>
      </c>
      <c r="I25" s="35">
        <f>((+Blad1!$D$19-((+Blad1!$D$19*I$12)*$F$10))-Blad1!$B$19)/(+Blad1!$D$19-((+Blad1!$D$19*I$12)*$F$10))</f>
        <v>0.4942528735632184</v>
      </c>
      <c r="K25" s="37"/>
      <c r="L25" s="37"/>
      <c r="M25" s="37"/>
      <c r="N25" s="37"/>
      <c r="O25" s="37"/>
      <c r="P25" s="37"/>
      <c r="Q25" s="37"/>
    </row>
    <row r="26" spans="1:17" ht="20.100000000000001" customHeight="1" x14ac:dyDescent="0.2">
      <c r="A26" s="36">
        <v>3</v>
      </c>
      <c r="B26" s="32">
        <f>+Blad1!E20/Blad1!D20</f>
        <v>0.59666666666666668</v>
      </c>
      <c r="C26" s="32">
        <f>((+Blad1!$D$20-((+Blad1!$D$20*C$12)*$F$10))-Blad1!$B$20)/(+Blad1!$D$20-((+Blad1!$D$20*C$12)*$F$10))</f>
        <v>0.5820379965457686</v>
      </c>
      <c r="D26" s="32">
        <f>((+Blad1!$D$20-((+Blad1!$D$20*D$12)*$F$10))-Blad1!$B$20)/(+Blad1!$D$20-((+Blad1!$D$20*D$12)*$F$10))</f>
        <v>0.5743183817062445</v>
      </c>
      <c r="E26" s="32">
        <f>((+Blad1!$D$20-((+Blad1!$D$20*E$12)*$F$10))-Blad1!$B$20)/(+Blad1!$D$20-((+Blad1!$D$20*E$12)*$F$10))</f>
        <v>0.56630824372759858</v>
      </c>
      <c r="F26" s="32">
        <f>((+Blad1!$D$20-((+Blad1!$D$20*F$12)*$F$10))-Blad1!$B$20)/(+Blad1!$D$20-((+Blad1!$D$20*F$12)*$F$10))</f>
        <v>0.55799086757990879</v>
      </c>
      <c r="G26" s="32">
        <f>((+Blad1!$D$20-((+Blad1!$D$20*G$12)*$F$10))-Blad1!$B$20)/(+Blad1!$D$20-((+Blad1!$D$20*G$12)*$F$10))</f>
        <v>0.54934823091247675</v>
      </c>
      <c r="H26" s="32">
        <f>((+Blad1!$D$20-((+Blad1!$D$20*H$12)*$F$10))-Blad1!$B$20)/(+Blad1!$D$20-((+Blad1!$D$20*H$12)*$F$10))</f>
        <v>0.53100775193798444</v>
      </c>
      <c r="I26" s="35">
        <f>((+Blad1!$D$20-((+Blad1!$D$20*I$12)*$F$10))-Blad1!$B$20)/(+Blad1!$D$20-((+Blad1!$D$20*I$12)*$F$10))</f>
        <v>0.51111111111111118</v>
      </c>
    </row>
    <row r="27" spans="1:17" ht="20.100000000000001" customHeight="1" x14ac:dyDescent="0.2">
      <c r="A27" s="31">
        <v>3.1</v>
      </c>
      <c r="B27" s="32">
        <f>+Blad1!E21/Blad1!D21</f>
        <v>0.60967741935483866</v>
      </c>
      <c r="C27" s="38">
        <f>((+Blad1!$D$21-((+Blad1!$D$21*C$12)*$F$10))-Blad1!$B$21)/(+Blad1!$D$21-((+Blad1!$D$21*C$12)*$F$10))</f>
        <v>0.59552064181848574</v>
      </c>
      <c r="D27" s="38">
        <f>((+Blad1!$D$21-((+Blad1!$D$21*D$12)*$F$10))-Blad1!$B$21)/(+Blad1!$D$21-((+Blad1!$D$21*D$12)*$F$10))</f>
        <v>0.58805004681249462</v>
      </c>
      <c r="E27" s="38">
        <f>((+Blad1!$D$21-((+Blad1!$D$21*E$12)*$F$10))-Blad1!$B$21)/(+Blad1!$D$21-((+Blad1!$D$21*E$12)*$F$10))</f>
        <v>0.58029830038154695</v>
      </c>
      <c r="F27" s="38">
        <f>((+Blad1!$D$21-((+Blad1!$D$21*F$12)*$F$10))-Blad1!$B$21)/(+Blad1!$D$21-((+Blad1!$D$21*F$12)*$F$10))</f>
        <v>0.57224922669023415</v>
      </c>
      <c r="G27" s="38">
        <f>((+Blad1!$D$21-((+Blad1!$D$21*G$12)*$F$10))-Blad1!$B$21)/(+Blad1!$D$21-((+Blad1!$D$21*G$12)*$F$10))</f>
        <v>0.56388538475400973</v>
      </c>
      <c r="H27" s="38">
        <f>((+Blad1!$D$21-((+Blad1!$D$21*H$12)*$F$10))-Blad1!$B$21)/(+Blad1!$D$21-((+Blad1!$D$21*H$12)*$F$10))</f>
        <v>0.54613653413353336</v>
      </c>
      <c r="I27" s="39">
        <f>((+Blad1!$D$21-((+Blad1!$D$21*I$12)*$F$10))-Blad1!$B$21)/(+Blad1!$D$21-((+Blad1!$D$21*I$12)*$F$10))</f>
        <v>0.5268817204301075</v>
      </c>
    </row>
    <row r="28" spans="1:17" ht="20.100000000000001" customHeight="1" x14ac:dyDescent="0.2">
      <c r="A28" s="31">
        <v>3.2</v>
      </c>
      <c r="B28" s="32">
        <f>+Blad1!E22/Blad1!D22</f>
        <v>0.62187500000000007</v>
      </c>
      <c r="C28" s="32">
        <f>((+Blad1!$D$22-((+Blad1!$D$22*C$12)*$F$10))-Blad1!$B$22)/(+Blad1!$D$22-((+Blad1!$D$22*C$12)*$F$10))</f>
        <v>0.60816062176165808</v>
      </c>
      <c r="D28" s="32">
        <f>((+Blad1!$D$22-((+Blad1!$D$22*D$12)*$F$10))-Blad1!$B$22)/(+Blad1!$D$22-((+Blad1!$D$22*D$12)*$F$10))</f>
        <v>0.60092348284960428</v>
      </c>
      <c r="E28" s="32">
        <f>((+Blad1!$D$22-((+Blad1!$D$22*E$12)*$F$10))-Blad1!$B$22)/(+Blad1!$D$22-((+Blad1!$D$22*E$12)*$F$10))</f>
        <v>0.59341397849462374</v>
      </c>
      <c r="F28" s="32">
        <f>((+Blad1!$D$22-((+Blad1!$D$22*F$12)*$F$10))-Blad1!$B$22)/(+Blad1!$D$22-((+Blad1!$D$22*F$12)*$F$10))</f>
        <v>0.58561643835616439</v>
      </c>
      <c r="G28" s="32">
        <f>((+Blad1!$D$22-((+Blad1!$D$22*G$12)*$F$10))-Blad1!$B$22)/(+Blad1!$D$22-((+Blad1!$D$22*G$12)*$F$10))</f>
        <v>0.57751396648044695</v>
      </c>
      <c r="H28" s="32">
        <f>((+Blad1!$D$22-((+Blad1!$D$22*H$12)*$F$10))-Blad1!$B$22)/(+Blad1!$D$22-((+Blad1!$D$22*H$12)*$F$10))</f>
        <v>0.56031976744186052</v>
      </c>
      <c r="I28" s="35">
        <f>((+Blad1!$D$22-((+Blad1!$D$22*I$12)*$F$10))-Blad1!$B$22)/(+Blad1!$D$22-((+Blad1!$D$22*I$12)*$F$10))</f>
        <v>0.54166666666666674</v>
      </c>
    </row>
    <row r="29" spans="1:17" ht="20.100000000000001" customHeight="1" x14ac:dyDescent="0.2">
      <c r="A29" s="31">
        <v>3.3</v>
      </c>
      <c r="B29" s="32">
        <f>+Blad1!E23/Blad1!D23</f>
        <v>0.63333333333333341</v>
      </c>
      <c r="C29" s="32">
        <f>((+Blad1!$D$23-((+Blad1!$D$23*C$12)*$F$10))-Blad1!$B$23)/(+Blad1!$D$23-((+Blad1!$D$23*C$12)*$F$10))</f>
        <v>0.62003454231433508</v>
      </c>
      <c r="D29" s="32">
        <f>((+Blad1!$D$23-((+Blad1!$D$23*D$12)*$F$10))-Blad1!$B$23)/(+Blad1!$D$23-((+Blad1!$D$23*D$12)*$F$10))</f>
        <v>0.61301671064204044</v>
      </c>
      <c r="E29" s="32">
        <f>((+Blad1!$D$23-((+Blad1!$D$23*E$12)*$F$10))-Blad1!$B$23)/(+Blad1!$D$23-((+Blad1!$D$23*E$12)*$F$10))</f>
        <v>0.60573476702508966</v>
      </c>
      <c r="F29" s="32">
        <f>((+Blad1!$D$23-((+Blad1!$D$23*F$12)*$F$10))-Blad1!$B$23)/(+Blad1!$D$23-((+Blad1!$D$23*F$12)*$F$10))</f>
        <v>0.59817351598173518</v>
      </c>
      <c r="G29" s="32">
        <f>((+Blad1!$D$23-((+Blad1!$D$23*G$12)*$F$10))-Blad1!$B$23)/(+Blad1!$D$23-((+Blad1!$D$23*G$12)*$F$10))</f>
        <v>0.59031657355679712</v>
      </c>
      <c r="H29" s="32">
        <f>((+Blad1!$D$23-((+Blad1!$D$23*H$12)*$F$10))-Blad1!$B$23)/(+Blad1!$D$23-((+Blad1!$D$23*H$12)*$F$10))</f>
        <v>0.5736434108527132</v>
      </c>
      <c r="I29" s="35">
        <f>((+Blad1!$D$23-((+Blad1!$D$23*I$12)*$F$10))-Blad1!$B$23)/(+Blad1!$D$23-((+Blad1!$D$23*I$12)*$F$10))</f>
        <v>0.55555555555555558</v>
      </c>
    </row>
    <row r="30" spans="1:17" ht="20.100000000000001" customHeight="1" x14ac:dyDescent="0.2">
      <c r="A30" s="31">
        <v>3.4</v>
      </c>
      <c r="B30" s="32">
        <f>+Blad1!E24/Blad1!D24</f>
        <v>0.64411764705882357</v>
      </c>
      <c r="C30" s="32">
        <f>((+Blad1!$D$24-((+Blad1!$D$24*C$12)*$F$10))-Blad1!$B$24)/(+Blad1!$D$24-((+Blad1!$D$24*C$12)*$F$10))</f>
        <v>0.63120999695214874</v>
      </c>
      <c r="D30" s="32">
        <f>((+Blad1!$D$24-((+Blad1!$D$24*D$12)*$F$10))-Blad1!$B$24)/(+Blad1!$D$24-((+Blad1!$D$24*D$12)*$F$10))</f>
        <v>0.62439857209374516</v>
      </c>
      <c r="E30" s="32">
        <f>((+Blad1!$D$24-((+Blad1!$D$24*E$12)*$F$10))-Blad1!$B$24)/(+Blad1!$D$24-((+Blad1!$D$24*E$12)*$F$10))</f>
        <v>0.61733080328905754</v>
      </c>
      <c r="F30" s="32">
        <f>((+Blad1!$D$24-((+Blad1!$D$24*F$12)*$F$10))-Blad1!$B$24)/(+Blad1!$D$24-((+Blad1!$D$24*F$12)*$F$10))</f>
        <v>0.60999194198227236</v>
      </c>
      <c r="G30" s="32">
        <f>((+Blad1!$D$24-((+Blad1!$D$24*G$12)*$F$10))-Blad1!$B$24)/(+Blad1!$D$24-((+Blad1!$D$24*G$12)*$F$10))</f>
        <v>0.60236608609924425</v>
      </c>
      <c r="H30" s="32">
        <f>((+Blad1!$D$24-((+Blad1!$D$24*H$12)*$F$10))-Blad1!$B$24)/(+Blad1!$D$24-((+Blad1!$D$24*H$12)*$F$10))</f>
        <v>0.5861833105335158</v>
      </c>
      <c r="I30" s="35">
        <f>((+Blad1!$D$24-((+Blad1!$D$24*I$12)*$F$10))-Blad1!$B$24)/(+Blad1!$D$24-((+Blad1!$D$24*I$12)*$F$10))</f>
        <v>0.56862745098039225</v>
      </c>
    </row>
    <row r="31" spans="1:17" ht="20.100000000000001" customHeight="1" thickBot="1" x14ac:dyDescent="0.25">
      <c r="A31" s="40">
        <v>3.5</v>
      </c>
      <c r="B31" s="41">
        <f>+Blad1!E25/Blad1!D25</f>
        <v>0.65428571428571425</v>
      </c>
      <c r="C31" s="41">
        <f>((+Blad1!$D$25-((+Blad1!$D$25*C$12)*$F$10))-Blad1!$B$25)/(+Blad1!$D$25-((+Blad1!$D$25*C$12)*$F$10))</f>
        <v>0.64174685418208732</v>
      </c>
      <c r="D31" s="41">
        <f>((+Blad1!$D$25-((+Blad1!$D$25*D$12)*$F$10))-Blad1!$B$25)/(+Blad1!$D$25-((+Blad1!$D$25*D$12)*$F$10))</f>
        <v>0.6351300414624953</v>
      </c>
      <c r="E31" s="41">
        <f>((+Blad1!$D$25-((+Blad1!$D$25*E$12)*$F$10))-Blad1!$B$25)/(+Blad1!$D$25-((+Blad1!$D$25*E$12)*$F$10))</f>
        <v>0.62826420890937018</v>
      </c>
      <c r="F31" s="41">
        <f>((+Blad1!$D$25-((+Blad1!$D$25*F$12)*$F$10))-Blad1!$B$25)/(+Blad1!$D$25-((+Blad1!$D$25*F$12)*$F$10))</f>
        <v>0.62113502935420739</v>
      </c>
      <c r="G31" s="41">
        <f>((+Blad1!$D$25-((+Blad1!$D$25*G$12)*$F$10))-Blad1!$B$25)/(+Blad1!$D$25-((+Blad1!$D$25*G$12)*$F$10))</f>
        <v>0.6137270550678372</v>
      </c>
      <c r="H31" s="41">
        <f>((+Blad1!$D$25-((+Blad1!$D$25*H$12)*$F$10))-Blad1!$B$25)/(+Blad1!$D$25-((+Blad1!$D$25*H$12)*$F$10))</f>
        <v>0.59800664451827246</v>
      </c>
      <c r="I31" s="42">
        <f>((+Blad1!$D$25-((+Blad1!$D$25*I$12)*$F$10))-Blad1!$B$25)/(+Blad1!$D$25-((+Blad1!$D$25*I$12)*$F$10))</f>
        <v>0.58095238095238089</v>
      </c>
    </row>
    <row r="32" spans="1:17" ht="20.100000000000001" customHeight="1" thickTop="1" x14ac:dyDescent="0.2">
      <c r="A32" s="43" t="s">
        <v>16</v>
      </c>
      <c r="B32" s="44"/>
      <c r="C32" s="44"/>
      <c r="D32" s="44"/>
      <c r="E32" s="44"/>
      <c r="F32" s="44"/>
      <c r="G32" s="44"/>
      <c r="H32" s="44"/>
      <c r="I32" s="45"/>
      <c r="J32" s="30"/>
    </row>
    <row r="33" spans="1:10" ht="20.100000000000001" customHeight="1" x14ac:dyDescent="0.2">
      <c r="A33" s="46" t="s">
        <v>17</v>
      </c>
      <c r="B33" s="47"/>
      <c r="C33" s="47"/>
      <c r="D33" s="47"/>
      <c r="E33" s="47"/>
      <c r="F33" s="47"/>
      <c r="G33" s="47"/>
      <c r="H33" s="47"/>
      <c r="I33" s="48"/>
      <c r="J33" s="30"/>
    </row>
    <row r="34" spans="1:10" ht="20.100000000000001" customHeight="1" x14ac:dyDescent="0.2">
      <c r="A34" s="46" t="s">
        <v>19</v>
      </c>
      <c r="B34" s="47"/>
      <c r="C34" s="47"/>
      <c r="D34" s="47"/>
      <c r="E34" s="47"/>
      <c r="F34" s="47"/>
      <c r="G34" s="47"/>
      <c r="H34" s="47"/>
      <c r="I34" s="48"/>
    </row>
    <row r="35" spans="1:10" ht="20.100000000000001" customHeight="1" x14ac:dyDescent="0.2">
      <c r="A35" s="46" t="s">
        <v>18</v>
      </c>
      <c r="B35" s="47"/>
      <c r="C35" s="47"/>
      <c r="D35" s="47"/>
      <c r="E35" s="47"/>
      <c r="F35" s="47"/>
      <c r="G35" s="47"/>
      <c r="H35" s="47"/>
      <c r="I35" s="48"/>
    </row>
    <row r="36" spans="1:10" ht="20.100000000000001" customHeight="1" thickBot="1" x14ac:dyDescent="0.25">
      <c r="A36" s="49" t="s">
        <v>20</v>
      </c>
      <c r="B36" s="50"/>
      <c r="C36" s="50"/>
      <c r="D36" s="50"/>
      <c r="E36" s="50"/>
      <c r="F36" s="50"/>
      <c r="G36" s="50"/>
      <c r="H36" s="50"/>
      <c r="I36" s="51"/>
    </row>
    <row r="37" spans="1:10" ht="20.100000000000001" customHeight="1" thickTop="1" x14ac:dyDescent="0.2">
      <c r="J37" s="30"/>
    </row>
    <row r="38" spans="1:10" ht="20.100000000000001" customHeight="1" x14ac:dyDescent="0.2">
      <c r="F38" s="30"/>
      <c r="I38" s="30"/>
      <c r="J38" s="30"/>
    </row>
    <row r="39" spans="1:10" ht="20.100000000000001" customHeight="1" x14ac:dyDescent="0.2">
      <c r="F39" s="37"/>
      <c r="I39" s="37"/>
    </row>
  </sheetData>
  <sheetProtection algorithmName="SHA-512" hashValue="TICbzO+w4z10uy7hj/wpvwJdrOZ10b+qKBJIij9DYW3WHLqT5fE/7cM6sz6jpqVwD4FOaBRHzg9YgFjfe0ZVJA==" saltValue="4lZh8quP5YE4jrupmdfZdA==" spinCount="100000" sheet="1" selectLockedCells="1"/>
  <mergeCells count="9">
    <mergeCell ref="A35:I35"/>
    <mergeCell ref="A8:I8"/>
    <mergeCell ref="A32:I32"/>
    <mergeCell ref="A34:I34"/>
    <mergeCell ref="A36:I36"/>
    <mergeCell ref="C11:I11"/>
    <mergeCell ref="G10:I10"/>
    <mergeCell ref="B9:I9"/>
    <mergeCell ref="A33:I33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Footer>&amp;LINretail&amp;R&amp;D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B75B8-0C74-4BEB-8B9D-CC755C465BA9}">
  <dimension ref="A4:H25"/>
  <sheetViews>
    <sheetView topLeftCell="A7" workbookViewId="0">
      <selection activeCell="H26" sqref="H26"/>
    </sheetView>
  </sheetViews>
  <sheetFormatPr defaultColWidth="8.85546875" defaultRowHeight="15" x14ac:dyDescent="0.25"/>
  <cols>
    <col min="2" max="5" width="9.140625" style="3"/>
  </cols>
  <sheetData>
    <row r="4" spans="1:8" x14ac:dyDescent="0.25">
      <c r="A4" t="s">
        <v>1</v>
      </c>
      <c r="B4" s="3" t="s">
        <v>2</v>
      </c>
      <c r="C4" s="3" t="s">
        <v>4</v>
      </c>
      <c r="D4" s="3" t="s">
        <v>4</v>
      </c>
      <c r="E4" s="3" t="s">
        <v>7</v>
      </c>
      <c r="H4" s="2"/>
    </row>
    <row r="5" spans="1:8" x14ac:dyDescent="0.25">
      <c r="A5" t="s">
        <v>0</v>
      </c>
      <c r="B5" s="3" t="s">
        <v>3</v>
      </c>
      <c r="C5" s="3" t="s">
        <v>5</v>
      </c>
      <c r="D5" s="3" t="s">
        <v>6</v>
      </c>
      <c r="E5" s="3" t="s">
        <v>8</v>
      </c>
      <c r="H5" s="2"/>
    </row>
    <row r="7" spans="1:8" x14ac:dyDescent="0.25">
      <c r="A7">
        <v>1.7</v>
      </c>
      <c r="B7" s="3">
        <v>100</v>
      </c>
      <c r="C7" s="3">
        <f>+Margecalculator!A13*B7</f>
        <v>170</v>
      </c>
      <c r="D7" s="4">
        <f t="shared" ref="D7:D25" si="0">+C7/1.21</f>
        <v>140.49586776859505</v>
      </c>
      <c r="E7" s="4">
        <f t="shared" ref="E7:E25" si="1">+D7-B7</f>
        <v>40.495867768595048</v>
      </c>
    </row>
    <row r="8" spans="1:8" x14ac:dyDescent="0.25">
      <c r="A8">
        <v>1.8</v>
      </c>
      <c r="B8" s="3">
        <v>100</v>
      </c>
      <c r="C8" s="3">
        <f>+Margecalculator!A14*B8</f>
        <v>180</v>
      </c>
      <c r="D8" s="4">
        <f t="shared" si="0"/>
        <v>148.7603305785124</v>
      </c>
      <c r="E8" s="4">
        <f t="shared" si="1"/>
        <v>48.760330578512395</v>
      </c>
    </row>
    <row r="9" spans="1:8" x14ac:dyDescent="0.25">
      <c r="A9">
        <v>1.9</v>
      </c>
      <c r="B9" s="3">
        <v>100</v>
      </c>
      <c r="C9" s="3">
        <f>+Margecalculator!A15*B9</f>
        <v>190</v>
      </c>
      <c r="D9" s="4">
        <f t="shared" si="0"/>
        <v>157.02479338842977</v>
      </c>
      <c r="E9" s="4">
        <f t="shared" si="1"/>
        <v>57.024793388429771</v>
      </c>
    </row>
    <row r="10" spans="1:8" x14ac:dyDescent="0.25">
      <c r="A10" s="1">
        <v>2</v>
      </c>
      <c r="B10" s="3">
        <v>100</v>
      </c>
      <c r="C10" s="3">
        <f>+Margecalculator!A16*B10</f>
        <v>200</v>
      </c>
      <c r="D10" s="4">
        <f t="shared" si="0"/>
        <v>165.28925619834712</v>
      </c>
      <c r="E10" s="4">
        <f t="shared" si="1"/>
        <v>65.289256198347118</v>
      </c>
    </row>
    <row r="11" spans="1:8" x14ac:dyDescent="0.25">
      <c r="A11">
        <v>2.1</v>
      </c>
      <c r="B11" s="3">
        <v>100</v>
      </c>
      <c r="C11" s="3">
        <f>+Margecalculator!A17*B11</f>
        <v>210</v>
      </c>
      <c r="D11" s="4">
        <f t="shared" si="0"/>
        <v>173.55371900826447</v>
      </c>
      <c r="E11" s="4">
        <f t="shared" si="1"/>
        <v>73.553719008264466</v>
      </c>
    </row>
    <row r="12" spans="1:8" x14ac:dyDescent="0.25">
      <c r="A12">
        <v>2.2000000000000002</v>
      </c>
      <c r="B12" s="3">
        <v>100</v>
      </c>
      <c r="C12" s="3">
        <f>+Margecalculator!A18*B12</f>
        <v>220.00000000000003</v>
      </c>
      <c r="D12" s="4">
        <f t="shared" si="0"/>
        <v>181.81818181818184</v>
      </c>
      <c r="E12" s="4">
        <f t="shared" si="1"/>
        <v>81.818181818181841</v>
      </c>
    </row>
    <row r="13" spans="1:8" x14ac:dyDescent="0.25">
      <c r="A13">
        <v>2.2999999999999998</v>
      </c>
      <c r="B13" s="3">
        <v>100</v>
      </c>
      <c r="C13" s="3">
        <f>+Margecalculator!A19*B13</f>
        <v>229.99999999999997</v>
      </c>
      <c r="D13" s="4">
        <f t="shared" si="0"/>
        <v>190.08264462809916</v>
      </c>
      <c r="E13" s="4">
        <f t="shared" si="1"/>
        <v>90.08264462809916</v>
      </c>
    </row>
    <row r="14" spans="1:8" x14ac:dyDescent="0.25">
      <c r="A14">
        <v>2.4</v>
      </c>
      <c r="B14" s="3">
        <v>100</v>
      </c>
      <c r="C14" s="3">
        <f>+Margecalculator!A20*B14</f>
        <v>240</v>
      </c>
      <c r="D14" s="4">
        <f t="shared" si="0"/>
        <v>198.34710743801654</v>
      </c>
      <c r="E14" s="4">
        <f t="shared" si="1"/>
        <v>98.347107438016536</v>
      </c>
    </row>
    <row r="15" spans="1:8" x14ac:dyDescent="0.25">
      <c r="A15">
        <v>2.5</v>
      </c>
      <c r="B15" s="3">
        <v>100</v>
      </c>
      <c r="C15" s="3">
        <f>+Margecalculator!A21*B15</f>
        <v>250</v>
      </c>
      <c r="D15" s="4">
        <f t="shared" si="0"/>
        <v>206.61157024793388</v>
      </c>
      <c r="E15" s="4">
        <f t="shared" si="1"/>
        <v>106.61157024793388</v>
      </c>
    </row>
    <row r="16" spans="1:8" x14ac:dyDescent="0.25">
      <c r="A16">
        <v>2.6</v>
      </c>
      <c r="B16" s="3">
        <v>100</v>
      </c>
      <c r="C16" s="3">
        <f>+Margecalculator!A22*B16</f>
        <v>260</v>
      </c>
      <c r="D16" s="4">
        <f t="shared" si="0"/>
        <v>214.87603305785126</v>
      </c>
      <c r="E16" s="4">
        <f t="shared" si="1"/>
        <v>114.87603305785126</v>
      </c>
    </row>
    <row r="17" spans="1:5" x14ac:dyDescent="0.25">
      <c r="A17">
        <v>2.7</v>
      </c>
      <c r="B17" s="3">
        <v>100</v>
      </c>
      <c r="C17" s="3">
        <f>+Margecalculator!A23*B17</f>
        <v>270</v>
      </c>
      <c r="D17" s="4">
        <f t="shared" si="0"/>
        <v>223.14049586776861</v>
      </c>
      <c r="E17" s="4">
        <f t="shared" si="1"/>
        <v>123.14049586776861</v>
      </c>
    </row>
    <row r="18" spans="1:5" x14ac:dyDescent="0.25">
      <c r="A18">
        <v>2.8</v>
      </c>
      <c r="B18" s="3">
        <v>100</v>
      </c>
      <c r="C18" s="3">
        <f>+Margecalculator!A24*B18</f>
        <v>280</v>
      </c>
      <c r="D18" s="4">
        <f t="shared" si="0"/>
        <v>231.40495867768595</v>
      </c>
      <c r="E18" s="4">
        <f t="shared" si="1"/>
        <v>131.40495867768595</v>
      </c>
    </row>
    <row r="19" spans="1:5" x14ac:dyDescent="0.25">
      <c r="A19">
        <v>2.9</v>
      </c>
      <c r="B19" s="3">
        <v>100</v>
      </c>
      <c r="C19" s="3">
        <f>+Margecalculator!A25*B19</f>
        <v>290</v>
      </c>
      <c r="D19" s="4">
        <f t="shared" si="0"/>
        <v>239.6694214876033</v>
      </c>
      <c r="E19" s="4">
        <f t="shared" si="1"/>
        <v>139.6694214876033</v>
      </c>
    </row>
    <row r="20" spans="1:5" x14ac:dyDescent="0.25">
      <c r="A20" s="1">
        <v>3</v>
      </c>
      <c r="B20" s="3">
        <v>100</v>
      </c>
      <c r="C20" s="3">
        <f>+Margecalculator!A26*B20</f>
        <v>300</v>
      </c>
      <c r="D20" s="4">
        <f t="shared" si="0"/>
        <v>247.93388429752068</v>
      </c>
      <c r="E20" s="4">
        <f t="shared" si="1"/>
        <v>147.93388429752068</v>
      </c>
    </row>
    <row r="21" spans="1:5" x14ac:dyDescent="0.25">
      <c r="A21">
        <v>3.1</v>
      </c>
      <c r="B21" s="3">
        <v>100</v>
      </c>
      <c r="C21" s="3">
        <f>+Margecalculator!A27*B21</f>
        <v>310</v>
      </c>
      <c r="D21" s="4">
        <f t="shared" si="0"/>
        <v>256.198347107438</v>
      </c>
      <c r="E21" s="4">
        <f t="shared" si="1"/>
        <v>156.198347107438</v>
      </c>
    </row>
    <row r="22" spans="1:5" x14ac:dyDescent="0.25">
      <c r="A22">
        <v>3.2</v>
      </c>
      <c r="B22" s="3">
        <v>100</v>
      </c>
      <c r="C22" s="3">
        <f>+Margecalculator!A28*B22</f>
        <v>320</v>
      </c>
      <c r="D22" s="4">
        <f t="shared" si="0"/>
        <v>264.4628099173554</v>
      </c>
      <c r="E22" s="4">
        <f t="shared" si="1"/>
        <v>164.4628099173554</v>
      </c>
    </row>
    <row r="23" spans="1:5" x14ac:dyDescent="0.25">
      <c r="A23">
        <v>3.3</v>
      </c>
      <c r="B23" s="3">
        <v>100</v>
      </c>
      <c r="C23" s="3">
        <f>+Margecalculator!A29*B23</f>
        <v>330</v>
      </c>
      <c r="D23" s="4">
        <f t="shared" si="0"/>
        <v>272.72727272727275</v>
      </c>
      <c r="E23" s="4">
        <f t="shared" si="1"/>
        <v>172.72727272727275</v>
      </c>
    </row>
    <row r="24" spans="1:5" x14ac:dyDescent="0.25">
      <c r="A24">
        <v>3.4</v>
      </c>
      <c r="B24" s="3">
        <v>100</v>
      </c>
      <c r="C24" s="3">
        <f>+Margecalculator!A30*B24</f>
        <v>340</v>
      </c>
      <c r="D24" s="4">
        <f t="shared" si="0"/>
        <v>280.9917355371901</v>
      </c>
      <c r="E24" s="4">
        <f t="shared" si="1"/>
        <v>180.9917355371901</v>
      </c>
    </row>
    <row r="25" spans="1:5" x14ac:dyDescent="0.25">
      <c r="A25">
        <v>3.5</v>
      </c>
      <c r="B25" s="3">
        <v>100</v>
      </c>
      <c r="C25" s="3">
        <f>+Margecalculator!A31*B25</f>
        <v>350</v>
      </c>
      <c r="D25" s="4">
        <f t="shared" si="0"/>
        <v>289.25619834710744</v>
      </c>
      <c r="E25" s="4">
        <f t="shared" si="1"/>
        <v>189.25619834710744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Margecalculator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Drost | INretail</dc:creator>
  <cp:lastModifiedBy>Rob Drost | INretail</cp:lastModifiedBy>
  <cp:lastPrinted>2020-04-29T12:14:23Z</cp:lastPrinted>
  <dcterms:created xsi:type="dcterms:W3CDTF">2020-04-28T13:57:37Z</dcterms:created>
  <dcterms:modified xsi:type="dcterms:W3CDTF">2020-04-29T12:15:46Z</dcterms:modified>
</cp:coreProperties>
</file>